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13"/>
  <workbookPr autoCompressPictures="0"/>
  <mc:AlternateContent xmlns:mc="http://schemas.openxmlformats.org/markup-compatibility/2006">
    <mc:Choice Requires="x15">
      <x15ac:absPath xmlns:x15ac="http://schemas.microsoft.com/office/spreadsheetml/2010/11/ac" url="C:\Users\henriette\OneDrive - Stichting De Groene Belevenis\IWW\map met info voor energiegidsen\NOM info\"/>
    </mc:Choice>
  </mc:AlternateContent>
  <xr:revisionPtr revIDLastSave="0" documentId="8_{3BB0649C-5516-4148-B1B5-B72DEACEAF27}" xr6:coauthVersionLast="47" xr6:coauthVersionMax="47" xr10:uidLastSave="{00000000-0000-0000-0000-000000000000}"/>
  <bookViews>
    <workbookView xWindow="0" yWindow="0" windowWidth="23040" windowHeight="9372" tabRatio="500" firstSheet="1" activeTab="1" xr2:uid="{00000000-000D-0000-FFFF-FFFF00000000}"/>
  </bookViews>
  <sheets>
    <sheet name="Disclaimer" sheetId="2" r:id="rId1"/>
    <sheet name="NOM Berekening" sheetId="1" r:id="rId2"/>
    <sheet name="Investeringskosten" sheetId="3" r:id="rId3"/>
    <sheet name="Energiekosten jaar 1" sheetId="4" r:id="rId4"/>
  </sheets>
  <calcPr calcId="191028" calcCompleted="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1" i="4" l="1"/>
  <c r="C14" i="4"/>
  <c r="C17" i="4"/>
  <c r="C21" i="4"/>
  <c r="D12" i="4"/>
  <c r="D13" i="4"/>
  <c r="D14" i="4"/>
  <c r="D21" i="4"/>
  <c r="C24" i="4"/>
  <c r="C25" i="4"/>
  <c r="D22" i="4"/>
  <c r="C22" i="4"/>
  <c r="C9" i="1"/>
  <c r="C11" i="1"/>
  <c r="H7" i="1"/>
  <c r="C13" i="1"/>
  <c r="C15" i="1"/>
  <c r="H8" i="1"/>
  <c r="H9" i="1"/>
  <c r="H10" i="1"/>
  <c r="H11" i="1"/>
  <c r="H13" i="1"/>
  <c r="E17" i="3"/>
  <c r="E19" i="3"/>
  <c r="C19" i="3"/>
  <c r="E21" i="3"/>
  <c r="D15" i="3"/>
  <c r="D17" i="3"/>
  <c r="D19" i="3"/>
  <c r="D21" i="3"/>
  <c r="H33" i="1"/>
  <c r="H32" i="1"/>
  <c r="H31" i="1"/>
  <c r="H30" i="1"/>
  <c r="H35" i="1"/>
  <c r="C42" i="1"/>
  <c r="C41" i="1"/>
  <c r="C44" i="1"/>
</calcChain>
</file>

<file path=xl/sharedStrings.xml><?xml version="1.0" encoding="utf-8"?>
<sst xmlns="http://schemas.openxmlformats.org/spreadsheetml/2006/main" count="96" uniqueCount="78">
  <si>
    <t xml:space="preserve">Disclaimer en Toelichting op energie rekenmodel </t>
  </si>
  <si>
    <t>Versie</t>
  </si>
  <si>
    <t>1.0</t>
  </si>
  <si>
    <t>Datum</t>
  </si>
  <si>
    <t xml:space="preserve">NUL OP DE METER BEREKENING </t>
  </si>
  <si>
    <t>TOELICHTING</t>
  </si>
  <si>
    <t>VERBRUIK</t>
  </si>
  <si>
    <t>Parameters</t>
  </si>
  <si>
    <t>Individueel</t>
  </si>
  <si>
    <t>Gebrtuiksopp. woning</t>
  </si>
  <si>
    <t>m2</t>
  </si>
  <si>
    <t>Ruimteverwarming</t>
  </si>
  <si>
    <t>NoM-eis Ruimteverwarming</t>
  </si>
  <si>
    <t>kWh_T/m2</t>
  </si>
  <si>
    <t>Tapwater</t>
  </si>
  <si>
    <t>Ruimteverwarming_T</t>
  </si>
  <si>
    <t>kWh_T</t>
  </si>
  <si>
    <t>Verbruik ventilatie</t>
  </si>
  <si>
    <t>SCOP</t>
  </si>
  <si>
    <t>Verbruiken koelen</t>
  </si>
  <si>
    <t>Ruimteverwarming_E</t>
  </si>
  <si>
    <t>kWh_E</t>
  </si>
  <si>
    <t>Bundel</t>
  </si>
  <si>
    <t>NoM-eis tapwater*</t>
  </si>
  <si>
    <t>Tapwater_T</t>
  </si>
  <si>
    <t>Totaal</t>
  </si>
  <si>
    <t>Tapwater_E</t>
  </si>
  <si>
    <t xml:space="preserve">Bundel (huishoudelijk verbruik +verlichting) </t>
  </si>
  <si>
    <t>kWh</t>
  </si>
  <si>
    <t xml:space="preserve">Verbruik Ventilatie systeem </t>
  </si>
  <si>
    <t>Verbruik ten behoeve van koeling</t>
  </si>
  <si>
    <t>* benodigd aantal kWh/m2 sterk afhankelijk van gezinssamenstelling en al dan niet gebruik van douche WTW.</t>
  </si>
  <si>
    <t>OPWEK</t>
  </si>
  <si>
    <t>Segmenten</t>
  </si>
  <si>
    <t>Aantal panelen</t>
  </si>
  <si>
    <t>Wp</t>
  </si>
  <si>
    <t>Opbrengstfactor</t>
  </si>
  <si>
    <t>Opwek</t>
  </si>
  <si>
    <t>1x1,65</t>
  </si>
  <si>
    <t>Dak zuid</t>
  </si>
  <si>
    <t>Dakdeel 2</t>
  </si>
  <si>
    <t>Dakdeel 3</t>
  </si>
  <si>
    <t>Dakdeel 4</t>
  </si>
  <si>
    <t>*Veel gehanteerde vuistregel is 150 kWh/m2. (Conservatief)</t>
  </si>
  <si>
    <t>BEREKENING</t>
  </si>
  <si>
    <t>Verbruik</t>
  </si>
  <si>
    <t>kWh/jaar</t>
  </si>
  <si>
    <t>Saldo</t>
  </si>
  <si>
    <t>kWh/jaar op de meter per saldo</t>
  </si>
  <si>
    <t>Vergelijk investeringskosten</t>
  </si>
  <si>
    <t>EPC 0,4</t>
  </si>
  <si>
    <t>NOM</t>
  </si>
  <si>
    <t>NOM*</t>
  </si>
  <si>
    <t>* Variant met luchtwarmtepomp</t>
  </si>
  <si>
    <t>Gasketel + aansluitkosten</t>
  </si>
  <si>
    <t xml:space="preserve">Triple glas </t>
  </si>
  <si>
    <t>Warmtepomp</t>
  </si>
  <si>
    <t>Bodembron</t>
  </si>
  <si>
    <t>Aandacht kierdichting</t>
  </si>
  <si>
    <t>Douche WTW</t>
  </si>
  <si>
    <t>PV installatie</t>
  </si>
  <si>
    <t>ISDE</t>
  </si>
  <si>
    <t>BTW PV</t>
  </si>
  <si>
    <t>Netto investeringskosten</t>
  </si>
  <si>
    <t>Stroom (kWh)</t>
  </si>
  <si>
    <t>Prijs per kWh</t>
  </si>
  <si>
    <t>Gas (m3)</t>
  </si>
  <si>
    <t>Prijs per m3</t>
  </si>
  <si>
    <t>KOSTEN</t>
  </si>
  <si>
    <t xml:space="preserve">Vastrecht </t>
  </si>
  <si>
    <t>Netbeheerder</t>
  </si>
  <si>
    <t>Heffingskorting</t>
  </si>
  <si>
    <t>Gas</t>
  </si>
  <si>
    <t>m3</t>
  </si>
  <si>
    <t>Totaal per jaar</t>
  </si>
  <si>
    <t>Totaal per maand</t>
  </si>
  <si>
    <t>per jaar</t>
  </si>
  <si>
    <t>per maand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</si>
</sst>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 #,##0;&quot;€&quot;\ \-#,##0"/>
    <numFmt numFmtId="165" formatCode="&quot;€&quot;\ #,##0.00;&quot;€&quot;\ \-#,##0.00"/>
    <numFmt numFmtId="166" formatCode="_ &quot;€&quot;\ * #,##0_ ;_ &quot;€&quot;\ * \-#,##0_ ;_ &quot;€&quot;\ * &quot;-&quot;_ ;_ @_ "/>
    <numFmt numFmtId="167" formatCode="_ * #,##0_ ;_ * \-#,##0_ ;_ * &quot;-&quot;_ ;_ @_ "/>
    <numFmt numFmtId="168" formatCode="_-&quot;€&quot;\ * #,##0_-;_-&quot;€&quot;\ * #,##0\-;_-&quot;€&quot;\ * &quot;-&quot;_-;_-@_-"/>
    <numFmt numFmtId="169" formatCode="_(&quot;€&quot;\ * #,##0.00_);_(&quot;€&quot;\ * \(#,##0.00\);_(&quot;€&quot;\ * &quot;-&quot;??_);_(@_)"/>
    <numFmt numFmtId="170" formatCode="_ [$€-413]\ * #,##0_ ;_ [$€-413]\ * \-#,##0_ ;_ [$€-413]\ * &quot;-&quot;??_ ;_ @_ "/>
    <numFmt numFmtId="171" formatCode="_(&quot;€&quot;\ * #,##0_);_(&quot;€&quot;\ * \(#,##0\);_(&quot;€&quot;\ * &quot;-&quot;??_);_(@_)"/>
  </numFmts>
  <fonts count="21">
    <font>
      <sz val="12"/>
      <color theme="1"/>
      <name val="Calibri"/>
      <family val="2"/>
      <scheme val="minor"/>
    </font>
    <font>
      <sz val="12"/>
      <color theme="1"/>
      <name val="Calibri"/>
      <family val="2"/>
      <scheme val="minor"/>
    </font>
    <font>
      <sz val="12"/>
      <color theme="1"/>
      <name val="Calibri"/>
      <family val="2"/>
      <scheme val="minor"/>
    </font>
    <font>
      <sz val="13"/>
      <name val="Arial"/>
    </font>
    <font>
      <sz val="9"/>
      <color theme="1"/>
      <name val="Arial "/>
    </font>
    <font>
      <b/>
      <sz val="9"/>
      <color theme="1"/>
      <name val="Arial "/>
    </font>
    <font>
      <sz val="11"/>
      <color theme="1"/>
      <name val="Calibri"/>
      <family val="2"/>
      <scheme val="minor"/>
    </font>
    <font>
      <sz val="9"/>
      <color rgb="FF847638"/>
      <name val="Arial "/>
    </font>
    <font>
      <sz val="11"/>
      <color theme="0" tint="-0.34998626667073579"/>
      <name val="Calibri"/>
      <family val="2"/>
      <scheme val="minor"/>
    </font>
    <font>
      <b/>
      <sz val="9"/>
      <color rgb="FF847638"/>
      <name val="Arial "/>
    </font>
    <font>
      <u/>
      <sz val="12"/>
      <color theme="10"/>
      <name val="Calibri"/>
      <family val="2"/>
      <scheme val="minor"/>
    </font>
    <font>
      <u/>
      <sz val="12"/>
      <color theme="11"/>
      <name val="Calibri"/>
      <family val="2"/>
      <scheme val="minor"/>
    </font>
    <font>
      <b/>
      <u/>
      <sz val="9"/>
      <color theme="1"/>
      <name val="Arial "/>
    </font>
    <font>
      <b/>
      <sz val="12"/>
      <color theme="1"/>
      <name val="Arial "/>
    </font>
    <font>
      <b/>
      <sz val="13"/>
      <name val="Arial"/>
    </font>
    <font>
      <sz val="9"/>
      <color rgb="FF000000"/>
      <name val="Arial"/>
    </font>
    <font>
      <b/>
      <sz val="14"/>
      <name val="Calibri"/>
      <family val="2"/>
      <scheme val="minor"/>
    </font>
    <font>
      <sz val="10"/>
      <name val="Calibri"/>
      <family val="2"/>
      <scheme val="minor"/>
    </font>
    <font>
      <b/>
      <sz val="12"/>
      <color rgb="FF002060"/>
      <name val="Calibri"/>
      <family val="2"/>
      <scheme val="minor"/>
    </font>
    <font>
      <sz val="12"/>
      <color rgb="FF002060"/>
      <name val="Calibri"/>
      <family val="2"/>
      <scheme val="minor"/>
    </font>
    <font>
      <i/>
      <sz val="12"/>
      <color rgb="FF002060"/>
      <name val="Calibri"/>
      <scheme val="minor"/>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FF"/>
        <bgColor rgb="FF000000"/>
      </patternFill>
    </fill>
  </fills>
  <borders count="3">
    <border>
      <left/>
      <right/>
      <top/>
      <bottom/>
      <diagonal/>
    </border>
    <border>
      <left style="thin">
        <color rgb="FF847638"/>
      </left>
      <right style="thin">
        <color rgb="FF847638"/>
      </right>
      <top style="thin">
        <color rgb="FF847638"/>
      </top>
      <bottom style="thin">
        <color rgb="FF847638"/>
      </bottom>
      <diagonal/>
    </border>
    <border>
      <left style="thin">
        <color auto="1"/>
      </left>
      <right style="thin">
        <color auto="1"/>
      </right>
      <top style="thin">
        <color auto="1"/>
      </top>
      <bottom style="thin">
        <color auto="1"/>
      </bottom>
      <diagonal/>
    </border>
  </borders>
  <cellStyleXfs count="24">
    <xf numFmtId="0" fontId="0" fillId="0" borderId="0"/>
    <xf numFmtId="0" fontId="6"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169" fontId="2"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169" fontId="1" fillId="0" borderId="0" applyFont="0" applyFill="0" applyBorder="0" applyAlignment="0" applyProtection="0"/>
  </cellStyleXfs>
  <cellXfs count="48">
    <xf numFmtId="0" fontId="0" fillId="0" borderId="0" xfId="0"/>
    <xf numFmtId="0" fontId="4" fillId="2" borderId="0" xfId="0" applyFont="1" applyFill="1" applyBorder="1"/>
    <xf numFmtId="0" fontId="5" fillId="2" borderId="0" xfId="0" applyFont="1" applyFill="1" applyBorder="1"/>
    <xf numFmtId="0" fontId="6" fillId="2" borderId="0" xfId="1" applyFill="1" applyBorder="1"/>
    <xf numFmtId="0" fontId="7" fillId="2" borderId="0" xfId="0" applyNumberFormat="1" applyFont="1" applyFill="1" applyBorder="1" applyAlignment="1">
      <alignment horizontal="right"/>
    </xf>
    <xf numFmtId="0" fontId="7" fillId="0" borderId="1" xfId="0" applyNumberFormat="1" applyFont="1" applyBorder="1" applyAlignment="1">
      <alignment horizontal="right"/>
    </xf>
    <xf numFmtId="167" fontId="7" fillId="2" borderId="0" xfId="0" applyNumberFormat="1" applyFont="1" applyFill="1" applyBorder="1" applyAlignment="1">
      <alignment horizontal="right"/>
    </xf>
    <xf numFmtId="0" fontId="8" fillId="2" borderId="0" xfId="1" applyFont="1" applyFill="1" applyBorder="1"/>
    <xf numFmtId="0" fontId="4" fillId="2" borderId="0" xfId="0" applyFont="1" applyFill="1" applyBorder="1" applyAlignment="1">
      <alignment horizontal="center"/>
    </xf>
    <xf numFmtId="0" fontId="7" fillId="2" borderId="0" xfId="0" applyNumberFormat="1" applyFont="1" applyFill="1" applyBorder="1" applyAlignment="1">
      <alignment horizontal="center"/>
    </xf>
    <xf numFmtId="167" fontId="9" fillId="2" borderId="0" xfId="0" applyNumberFormat="1" applyFont="1" applyFill="1" applyBorder="1" applyAlignment="1">
      <alignment horizontal="right"/>
    </xf>
    <xf numFmtId="0" fontId="0" fillId="2" borderId="0" xfId="0" applyFill="1"/>
    <xf numFmtId="0" fontId="12" fillId="3" borderId="0" xfId="0" applyFont="1" applyFill="1" applyBorder="1" applyAlignment="1"/>
    <xf numFmtId="0" fontId="3" fillId="4" borderId="0" xfId="0" applyFont="1" applyFill="1"/>
    <xf numFmtId="0" fontId="13" fillId="3" borderId="0" xfId="0" applyFont="1" applyFill="1" applyBorder="1" applyAlignment="1"/>
    <xf numFmtId="0" fontId="14" fillId="4" borderId="0" xfId="0" applyFont="1" applyFill="1"/>
    <xf numFmtId="0" fontId="7" fillId="0" borderId="1" xfId="0" applyNumberFormat="1" applyFont="1" applyBorder="1" applyAlignment="1">
      <alignment horizontal="left"/>
    </xf>
    <xf numFmtId="168" fontId="4" fillId="2" borderId="0" xfId="0" applyNumberFormat="1" applyFont="1" applyFill="1" applyBorder="1"/>
    <xf numFmtId="0" fontId="15" fillId="5" borderId="0" xfId="0" applyFont="1" applyFill="1"/>
    <xf numFmtId="2" fontId="7" fillId="0" borderId="1" xfId="0" applyNumberFormat="1" applyFont="1" applyBorder="1" applyAlignment="1">
      <alignment horizontal="right"/>
    </xf>
    <xf numFmtId="0" fontId="16" fillId="2" borderId="0" xfId="0" applyFont="1" applyFill="1" applyAlignment="1"/>
    <xf numFmtId="15" fontId="17" fillId="2" borderId="0" xfId="0" applyNumberFormat="1" applyFont="1" applyFill="1" applyBorder="1" applyAlignment="1">
      <alignment horizontal="right"/>
    </xf>
    <xf numFmtId="0" fontId="17" fillId="2" borderId="0" xfId="0" applyFont="1" applyFill="1" applyBorder="1" applyAlignment="1">
      <alignment horizontal="right"/>
    </xf>
    <xf numFmtId="0" fontId="18" fillId="4" borderId="0" xfId="0" applyFont="1" applyFill="1"/>
    <xf numFmtId="0" fontId="19" fillId="4" borderId="0" xfId="0" applyFont="1" applyFill="1"/>
    <xf numFmtId="0" fontId="19" fillId="2" borderId="0" xfId="0" applyFont="1" applyFill="1"/>
    <xf numFmtId="0" fontId="19" fillId="3" borderId="0" xfId="0" applyFont="1" applyFill="1"/>
    <xf numFmtId="0" fontId="18" fillId="3" borderId="0" xfId="0" applyFont="1" applyFill="1"/>
    <xf numFmtId="0" fontId="20" fillId="2" borderId="0" xfId="0" applyFont="1" applyFill="1"/>
    <xf numFmtId="166" fontId="19" fillId="2" borderId="0" xfId="0" applyNumberFormat="1" applyFont="1" applyFill="1"/>
    <xf numFmtId="166" fontId="19" fillId="2" borderId="0" xfId="18" applyNumberFormat="1" applyFont="1" applyFill="1"/>
    <xf numFmtId="1" fontId="19" fillId="2" borderId="0" xfId="0" applyNumberFormat="1" applyFont="1" applyFill="1"/>
    <xf numFmtId="166" fontId="18" fillId="2" borderId="0" xfId="18" applyNumberFormat="1" applyFont="1" applyFill="1"/>
    <xf numFmtId="0" fontId="18" fillId="2" borderId="0" xfId="0" applyFont="1" applyFill="1"/>
    <xf numFmtId="0" fontId="19" fillId="2" borderId="0" xfId="0" applyFont="1" applyFill="1" applyAlignment="1">
      <alignment horizontal="center"/>
    </xf>
    <xf numFmtId="164" fontId="19" fillId="2" borderId="0" xfId="23" applyNumberFormat="1" applyFont="1" applyFill="1"/>
    <xf numFmtId="170" fontId="18" fillId="4" borderId="0" xfId="23" applyNumberFormat="1" applyFont="1" applyFill="1" applyAlignment="1">
      <alignment horizontal="left"/>
    </xf>
    <xf numFmtId="170" fontId="18" fillId="3" borderId="0" xfId="23" applyNumberFormat="1" applyFont="1" applyFill="1"/>
    <xf numFmtId="0" fontId="19" fillId="2" borderId="0" xfId="0" applyFont="1" applyFill="1" applyBorder="1"/>
    <xf numFmtId="165" fontId="19" fillId="2" borderId="2" xfId="23" applyNumberFormat="1" applyFont="1" applyFill="1" applyBorder="1"/>
    <xf numFmtId="171" fontId="19" fillId="2" borderId="0" xfId="23" applyNumberFormat="1" applyFont="1" applyFill="1"/>
    <xf numFmtId="170" fontId="18" fillId="4" borderId="0" xfId="23" applyNumberFormat="1" applyFont="1" applyFill="1"/>
    <xf numFmtId="166" fontId="19" fillId="2" borderId="0" xfId="23" applyNumberFormat="1" applyFont="1" applyFill="1"/>
    <xf numFmtId="0" fontId="18" fillId="2" borderId="0" xfId="0" applyFont="1" applyFill="1" applyAlignment="1">
      <alignment horizontal="left"/>
    </xf>
    <xf numFmtId="164" fontId="18" fillId="2" borderId="0" xfId="23" applyNumberFormat="1" applyFont="1" applyFill="1"/>
    <xf numFmtId="166" fontId="18" fillId="2" borderId="0" xfId="23" applyNumberFormat="1" applyFont="1" applyFill="1"/>
    <xf numFmtId="3" fontId="18" fillId="2" borderId="0" xfId="0" applyNumberFormat="1" applyFont="1" applyFill="1"/>
    <xf numFmtId="0" fontId="16" fillId="2" borderId="0" xfId="0" applyFont="1" applyFill="1" applyAlignment="1">
      <alignment horizontal="center"/>
    </xf>
  </cellXfs>
  <cellStyles count="24">
    <cellStyle name="Gevolgde hyperlink" xfId="3" builtinId="9" hidden="1"/>
    <cellStyle name="Gevolgde hyperlink" xfId="17" builtinId="9" hidden="1"/>
    <cellStyle name="Gevolgde hyperlink" xfId="20" builtinId="9" hidden="1"/>
    <cellStyle name="Gevolgde hyperlink" xfId="5" builtinId="9" hidden="1"/>
    <cellStyle name="Gevolgde hyperlink" xfId="9" builtinId="9" hidden="1"/>
    <cellStyle name="Gevolgde hyperlink" xfId="7" builtinId="9" hidden="1"/>
    <cellStyle name="Gevolgde hyperlink" xfId="11" builtinId="9" hidden="1"/>
    <cellStyle name="Gevolgde hyperlink" xfId="15" builtinId="9" hidden="1"/>
    <cellStyle name="Gevolgde hyperlink" xfId="13" builtinId="9" hidden="1"/>
    <cellStyle name="Gevolgde hyperlink" xfId="22" builtinId="9" hidden="1"/>
    <cellStyle name="Hyperlink" xfId="6" builtinId="8" hidden="1"/>
    <cellStyle name="Hyperlink" xfId="8" builtinId="8" hidden="1"/>
    <cellStyle name="Hyperlink" xfId="4" builtinId="8" hidden="1"/>
    <cellStyle name="Hyperlink" xfId="2" builtinId="8" hidden="1"/>
    <cellStyle name="Hyperlink" xfId="10" builtinId="8" hidden="1"/>
    <cellStyle name="Hyperlink" xfId="19" builtinId="8" hidden="1"/>
    <cellStyle name="Hyperlink" xfId="21" builtinId="8" hidden="1"/>
    <cellStyle name="Hyperlink" xfId="16" builtinId="8" hidden="1"/>
    <cellStyle name="Hyperlink" xfId="14" builtinId="8" hidden="1"/>
    <cellStyle name="Hyperlink" xfId="12" builtinId="8" hidden="1"/>
    <cellStyle name="Normaal 2" xfId="1" xr:uid="{00000000-0005-0000-0000-000014000000}"/>
    <cellStyle name="Standaard" xfId="0" builtinId="0"/>
    <cellStyle name="Valuta 2" xfId="18" xr:uid="{00000000-0005-0000-0000-000016000000}"/>
    <cellStyle name="Valuta 3" xfId="23" xr:uid="{00000000-0005-0000-0000-00001700000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711200</xdr:colOff>
      <xdr:row>6</xdr:row>
      <xdr:rowOff>63500</xdr:rowOff>
    </xdr:from>
    <xdr:to>
      <xdr:col>10</xdr:col>
      <xdr:colOff>533400</xdr:colOff>
      <xdr:row>37</xdr:row>
      <xdr:rowOff>12700</xdr:rowOff>
    </xdr:to>
    <xdr:sp macro="" textlink="">
      <xdr:nvSpPr>
        <xdr:cNvPr id="2" name="Tekstvak 1">
          <a:extLst>
            <a:ext uri="{FF2B5EF4-FFF2-40B4-BE49-F238E27FC236}">
              <a16:creationId xmlns:a16="http://schemas.microsoft.com/office/drawing/2014/main" id="{00000000-0008-0000-0000-000002000000}"/>
            </a:ext>
          </a:extLst>
        </xdr:cNvPr>
        <xdr:cNvSpPr txBox="1"/>
      </xdr:nvSpPr>
      <xdr:spPr>
        <a:xfrm>
          <a:off x="711200" y="1244600"/>
          <a:ext cx="8077200" cy="5854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300">
              <a:solidFill>
                <a:schemeClr val="dk1"/>
              </a:solidFill>
              <a:effectLst/>
              <a:latin typeface="+mn-lt"/>
              <a:ea typeface="+mn-ea"/>
              <a:cs typeface="+mn-cs"/>
            </a:rPr>
            <a:t>Beste kavelkoper,</a:t>
          </a:r>
        </a:p>
        <a:p>
          <a:endParaRPr lang="nl-NL" sz="1300">
            <a:solidFill>
              <a:schemeClr val="dk1"/>
            </a:solidFill>
            <a:effectLst/>
            <a:latin typeface="+mn-lt"/>
            <a:ea typeface="+mn-ea"/>
            <a:cs typeface="+mn-cs"/>
          </a:endParaRPr>
        </a:p>
        <a:p>
          <a:r>
            <a:rPr lang="nl-NL" sz="1300">
              <a:solidFill>
                <a:schemeClr val="dk1"/>
              </a:solidFill>
              <a:effectLst/>
              <a:latin typeface="+mn-lt"/>
              <a:ea typeface="+mn-ea"/>
              <a:cs typeface="+mn-cs"/>
            </a:rPr>
            <a:t>De initiatiefnemers van deze tool hebben voor de Gemeente</a:t>
          </a:r>
          <a:r>
            <a:rPr lang="nl-NL" sz="1300" baseline="0">
              <a:solidFill>
                <a:schemeClr val="dk1"/>
              </a:solidFill>
              <a:effectLst/>
              <a:latin typeface="+mn-lt"/>
              <a:ea typeface="+mn-ea"/>
              <a:cs typeface="+mn-cs"/>
            </a:rPr>
            <a:t> Leusden </a:t>
          </a:r>
          <a:r>
            <a:rPr lang="nl-NL" sz="1300">
              <a:solidFill>
                <a:schemeClr val="dk1"/>
              </a:solidFill>
              <a:effectLst/>
              <a:latin typeface="+mn-lt"/>
              <a:ea typeface="+mn-ea"/>
              <a:cs typeface="+mn-cs"/>
            </a:rPr>
            <a:t>de uitdaging op zich genomen om te komen tot een tool die voor een breed publiek toegankelijk, uitnodigend, en begrijpelijk is.</a:t>
          </a:r>
        </a:p>
        <a:p>
          <a:endParaRPr lang="nl-NL" sz="1300">
            <a:solidFill>
              <a:schemeClr val="dk1"/>
            </a:solidFill>
            <a:effectLst/>
            <a:latin typeface="+mn-lt"/>
            <a:ea typeface="+mn-ea"/>
            <a:cs typeface="+mn-cs"/>
          </a:endParaRPr>
        </a:p>
        <a:p>
          <a:r>
            <a:rPr lang="nl-NL" sz="1300">
              <a:solidFill>
                <a:schemeClr val="dk1"/>
              </a:solidFill>
              <a:effectLst/>
              <a:latin typeface="+mn-lt"/>
              <a:ea typeface="+mn-ea"/>
              <a:cs typeface="+mn-cs"/>
            </a:rPr>
            <a:t>Deze tool is ontwikkeld ter ondersteuning van bewoners, energieadviseurs/intermediairs en  conceptontwikkelaars/aanbieders die een Nul op Meter woning willen realiseren. De tool geeft inzicht in de belangrijkste componenten voor het maken van een Nul op de Meter berekening en geeft een indicatie van de financiële</a:t>
          </a:r>
          <a:r>
            <a:rPr lang="nl-NL" sz="1300" baseline="0">
              <a:solidFill>
                <a:schemeClr val="dk1"/>
              </a:solidFill>
              <a:effectLst/>
              <a:latin typeface="+mn-lt"/>
              <a:ea typeface="+mn-ea"/>
              <a:cs typeface="+mn-cs"/>
            </a:rPr>
            <a:t> consequenties </a:t>
          </a:r>
          <a:r>
            <a:rPr lang="nl-NL" sz="1300">
              <a:solidFill>
                <a:schemeClr val="dk1"/>
              </a:solidFill>
              <a:effectLst/>
              <a:latin typeface="+mn-lt"/>
              <a:ea typeface="+mn-ea"/>
              <a:cs typeface="+mn-cs"/>
            </a:rPr>
            <a:t>waardoor in een vroeg stadium in het ontwerp al snel duidelijk is hoe aannemelijk het is dat een bepaald ontwerp Nul op de Meter kan worden in de praktijk.</a:t>
          </a:r>
        </a:p>
        <a:p>
          <a:endParaRPr lang="nl-NL" sz="1300">
            <a:solidFill>
              <a:schemeClr val="dk1"/>
            </a:solidFill>
            <a:effectLst/>
            <a:latin typeface="+mn-lt"/>
            <a:ea typeface="+mn-ea"/>
            <a:cs typeface="+mn-cs"/>
          </a:endParaRPr>
        </a:p>
        <a:p>
          <a:r>
            <a:rPr lang="nl-NL" sz="1300">
              <a:solidFill>
                <a:schemeClr val="dk1"/>
              </a:solidFill>
              <a:effectLst/>
              <a:latin typeface="+mn-lt"/>
              <a:ea typeface="+mn-ea"/>
              <a:cs typeface="+mn-cs"/>
            </a:rPr>
            <a:t>De inhoud van deze rekentool is slechts bedoeld als inspiratie en verschaffing van algemene informatie. De inhoud claimt</a:t>
          </a:r>
          <a:r>
            <a:rPr lang="nl-NL" sz="1300" baseline="0">
              <a:solidFill>
                <a:schemeClr val="dk1"/>
              </a:solidFill>
              <a:effectLst/>
              <a:latin typeface="+mn-lt"/>
              <a:ea typeface="+mn-ea"/>
              <a:cs typeface="+mn-cs"/>
            </a:rPr>
            <a:t> niet </a:t>
          </a:r>
          <a:r>
            <a:rPr lang="nl-NL" sz="1300">
              <a:solidFill>
                <a:schemeClr val="dk1"/>
              </a:solidFill>
              <a:effectLst/>
              <a:latin typeface="+mn-lt"/>
              <a:ea typeface="+mn-ea"/>
              <a:cs typeface="+mn-cs"/>
            </a:rPr>
            <a:t>volledig te zijn en er kunnen op geen enkele wijze rechten worden ontleend aan, noch aanspraak worden gemaakt op de inhoud van deze rekentool. De gemeente Leusden is niet aansprakelijk voor schade welke kan ontstaan als gevolg van onjuiste</a:t>
          </a:r>
          <a:r>
            <a:rPr lang="nl-NL" sz="1300" baseline="0">
              <a:solidFill>
                <a:schemeClr val="dk1"/>
              </a:solidFill>
              <a:effectLst/>
              <a:latin typeface="+mn-lt"/>
              <a:ea typeface="+mn-ea"/>
              <a:cs typeface="+mn-cs"/>
            </a:rPr>
            <a:t> informatie of onjuist gebruik  van </a:t>
          </a:r>
          <a:r>
            <a:rPr lang="nl-NL" sz="1300">
              <a:solidFill>
                <a:schemeClr val="dk1"/>
              </a:solidFill>
              <a:effectLst/>
              <a:latin typeface="+mn-lt"/>
              <a:ea typeface="+mn-ea"/>
              <a:cs typeface="+mn-cs"/>
            </a:rPr>
            <a:t>deze rekentool.</a:t>
          </a:r>
        </a:p>
        <a:p>
          <a:endParaRPr lang="nl-NL" sz="1300">
            <a:solidFill>
              <a:schemeClr val="dk1"/>
            </a:solidFill>
            <a:effectLst/>
            <a:latin typeface="+mn-lt"/>
            <a:ea typeface="+mn-ea"/>
            <a:cs typeface="+mn-cs"/>
          </a:endParaRPr>
        </a:p>
        <a:p>
          <a:r>
            <a:rPr lang="nl-NL" sz="1300">
              <a:solidFill>
                <a:schemeClr val="dk1"/>
              </a:solidFill>
              <a:effectLst/>
              <a:latin typeface="+mn-lt"/>
              <a:ea typeface="+mn-ea"/>
              <a:cs typeface="+mn-cs"/>
            </a:rPr>
            <a:t>De auteurs en de Gemeente Leusden hopen dat u de tool met plezier gebruikt en wensen u veel inzicht en succes toe met het gebruik van de kennis opgedaan met behulp van deze tool.</a:t>
          </a:r>
        </a:p>
        <a:p>
          <a:endParaRPr lang="nl-NL" sz="1300">
            <a:solidFill>
              <a:schemeClr val="dk1"/>
            </a:solidFill>
            <a:effectLst/>
            <a:latin typeface="+mn-lt"/>
            <a:ea typeface="+mn-ea"/>
            <a:cs typeface="+mn-cs"/>
          </a:endParaRPr>
        </a:p>
        <a:p>
          <a:endParaRPr lang="nl-NL" sz="1300">
            <a:solidFill>
              <a:schemeClr val="dk1"/>
            </a:solidFill>
            <a:effectLst/>
            <a:latin typeface="+mn-lt"/>
            <a:ea typeface="+mn-ea"/>
            <a:cs typeface="+mn-cs"/>
          </a:endParaRPr>
        </a:p>
        <a:p>
          <a:endParaRPr lang="nl-NL" sz="1300">
            <a:solidFill>
              <a:schemeClr val="dk1"/>
            </a:solidFill>
            <a:effectLst/>
            <a:latin typeface="+mn-lt"/>
            <a:ea typeface="+mn-ea"/>
            <a:cs typeface="+mn-cs"/>
          </a:endParaRPr>
        </a:p>
        <a:p>
          <a:endParaRPr lang="nl-NL" sz="1300">
            <a:solidFill>
              <a:schemeClr val="dk1"/>
            </a:solidFill>
            <a:effectLst/>
            <a:latin typeface="+mn-lt"/>
            <a:ea typeface="+mn-ea"/>
            <a:cs typeface="+mn-cs"/>
          </a:endParaRPr>
        </a:p>
        <a:p>
          <a:endParaRPr lang="nl-NL" sz="1300">
            <a:solidFill>
              <a:schemeClr val="dk1"/>
            </a:solidFill>
            <a:effectLst/>
            <a:latin typeface="+mn-lt"/>
            <a:ea typeface="+mn-ea"/>
            <a:cs typeface="+mn-cs"/>
          </a:endParaRPr>
        </a:p>
      </xdr:txBody>
    </xdr:sp>
    <xdr:clientData/>
  </xdr:twoCellAnchor>
  <xdr:twoCellAnchor editAs="oneCell">
    <xdr:from>
      <xdr:col>1</xdr:col>
      <xdr:colOff>273423</xdr:colOff>
      <xdr:row>27</xdr:row>
      <xdr:rowOff>56031</xdr:rowOff>
    </xdr:from>
    <xdr:to>
      <xdr:col>4</xdr:col>
      <xdr:colOff>504264</xdr:colOff>
      <xdr:row>31</xdr:row>
      <xdr:rowOff>117327</xdr:rowOff>
    </xdr:to>
    <xdr:pic>
      <xdr:nvPicPr>
        <xdr:cNvPr id="6" name="Afbeelding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102658" y="5535707"/>
          <a:ext cx="2718547" cy="86812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782320</xdr:colOff>
      <xdr:row>21</xdr:row>
      <xdr:rowOff>91440</xdr:rowOff>
    </xdr:from>
    <xdr:to>
      <xdr:col>8</xdr:col>
      <xdr:colOff>63500</xdr:colOff>
      <xdr:row>24</xdr:row>
      <xdr:rowOff>0</xdr:rowOff>
    </xdr:to>
    <xdr:sp macro="" textlink="">
      <xdr:nvSpPr>
        <xdr:cNvPr id="3" name="Tekstvak 2">
          <a:extLst>
            <a:ext uri="{FF2B5EF4-FFF2-40B4-BE49-F238E27FC236}">
              <a16:creationId xmlns:a16="http://schemas.microsoft.com/office/drawing/2014/main" id="{00000000-0008-0000-0100-000003000000}"/>
            </a:ext>
          </a:extLst>
        </xdr:cNvPr>
        <xdr:cNvSpPr txBox="1"/>
      </xdr:nvSpPr>
      <xdr:spPr>
        <a:xfrm>
          <a:off x="782320" y="3964940"/>
          <a:ext cx="7802880" cy="518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nl-NL" sz="900">
              <a:solidFill>
                <a:schemeClr val="dk1"/>
              </a:solidFill>
              <a:latin typeface="Arial"/>
              <a:ea typeface="+mn-ea"/>
              <a:cs typeface="Arial"/>
            </a:rPr>
            <a:t>Met deze module kunt u snel een indruk krijgen van de benodigde energie van een NoM gebouw. Het is aan de aanbieder/architect/energieadviseur om m.b.v. daarvoor bedoelde tools te komen tot een nauwkeurige inschatting van de diverse gebruikscomponenten, waaronder ruimteverwarming.</a:t>
          </a:r>
        </a:p>
      </xdr:txBody>
    </xdr:sp>
    <xdr:clientData/>
  </xdr:twoCellAnchor>
</xdr:wsDr>
</file>

<file path=xl/theme/theme1.xml><?xml version="1.0" encoding="utf-8"?>
<a:theme xmlns:a="http://schemas.openxmlformats.org/drawingml/2006/main" name="Office-th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5"/>
  <sheetViews>
    <sheetView topLeftCell="A25" zoomScale="85" zoomScaleNormal="85" zoomScalePageLayoutView="200" workbookViewId="0">
      <selection activeCell="C5" sqref="C5"/>
    </sheetView>
  </sheetViews>
  <sheetFormatPr defaultColWidth="10.875" defaultRowHeight="15.6"/>
  <cols>
    <col min="1" max="16384" width="10.875" style="11"/>
  </cols>
  <sheetData>
    <row r="2" spans="2:12" ht="18">
      <c r="B2" s="47" t="s">
        <v>0</v>
      </c>
      <c r="C2" s="47"/>
      <c r="D2" s="47"/>
      <c r="E2" s="47"/>
      <c r="F2" s="47"/>
      <c r="G2" s="47"/>
      <c r="H2" s="47"/>
      <c r="I2" s="47"/>
      <c r="J2" s="47"/>
      <c r="K2" s="47"/>
      <c r="L2" s="20"/>
    </row>
    <row r="4" spans="2:12">
      <c r="B4" s="11" t="s">
        <v>1</v>
      </c>
      <c r="C4" s="22" t="s">
        <v>2</v>
      </c>
    </row>
    <row r="5" spans="2:12">
      <c r="B5" s="11" t="s">
        <v>3</v>
      </c>
      <c r="C5" s="21">
        <v>43175</v>
      </c>
    </row>
  </sheetData>
  <sheetProtection algorithmName="SHA-512" hashValue="qPFAJyYvbeOVWtsGR70AaOqVy2ONmjZKkmA6hCRnZNXV+UOcuCrdtMO/MmF+sNE8genIWd5Ne4GzMiThQ62caA==" saltValue="xtNI5kF1IBc9ncoOsEfoYQ==" spinCount="100000" sheet="1" objects="1" scenarios="1"/>
  <mergeCells count="1">
    <mergeCell ref="B2:K2"/>
  </mergeCells>
  <pageMargins left="0.75" right="0.75" top="1" bottom="1" header="0.5" footer="0.5"/>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P44"/>
  <sheetViews>
    <sheetView tabSelected="1" zoomScale="85" zoomScaleNormal="85" zoomScalePageLayoutView="150" workbookViewId="0">
      <selection activeCell="E12" sqref="E12"/>
    </sheetView>
  </sheetViews>
  <sheetFormatPr defaultColWidth="10.875" defaultRowHeight="15.6"/>
  <cols>
    <col min="1" max="1" width="10.875" style="11"/>
    <col min="2" max="2" width="31" style="11" customWidth="1"/>
    <col min="3" max="5" width="10.875" style="11"/>
    <col min="6" max="6" width="15.875" style="11" customWidth="1"/>
    <col min="7" max="16384" width="10.875" style="11"/>
  </cols>
  <sheetData>
    <row r="2" spans="2:16" ht="16.899999999999999">
      <c r="B2" s="15" t="s">
        <v>4</v>
      </c>
      <c r="C2" s="13"/>
      <c r="D2" s="13"/>
      <c r="E2" s="13"/>
      <c r="F2" s="13"/>
      <c r="G2" s="13"/>
      <c r="H2" s="13"/>
      <c r="J2" s="15" t="s">
        <v>5</v>
      </c>
      <c r="K2" s="13"/>
      <c r="L2" s="13"/>
      <c r="M2" s="13"/>
      <c r="N2" s="13"/>
      <c r="O2" s="13"/>
      <c r="P2" s="13"/>
    </row>
    <row r="3" spans="2:16">
      <c r="B3" s="1"/>
      <c r="C3" s="1"/>
      <c r="D3" s="1"/>
      <c r="E3" s="1"/>
    </row>
    <row r="4" spans="2:16">
      <c r="B4" s="14" t="s">
        <v>6</v>
      </c>
      <c r="C4" s="12"/>
      <c r="D4" s="12"/>
      <c r="E4" s="12"/>
      <c r="F4" s="12"/>
      <c r="G4" s="12"/>
      <c r="H4" s="12"/>
    </row>
    <row r="5" spans="2:16">
      <c r="B5" s="2" t="s">
        <v>7</v>
      </c>
      <c r="C5" s="1"/>
      <c r="D5" s="1"/>
      <c r="E5" s="1"/>
    </row>
    <row r="6" spans="2:16">
      <c r="B6" s="1"/>
      <c r="C6" s="4"/>
      <c r="D6" s="1"/>
      <c r="E6" s="1"/>
      <c r="F6" s="2" t="s">
        <v>8</v>
      </c>
      <c r="G6" s="7"/>
      <c r="H6" s="6"/>
    </row>
    <row r="7" spans="2:16">
      <c r="B7" s="1" t="s">
        <v>9</v>
      </c>
      <c r="C7" s="5">
        <v>200</v>
      </c>
      <c r="D7" s="1" t="s">
        <v>10</v>
      </c>
      <c r="E7" s="1"/>
      <c r="F7" s="1" t="s">
        <v>11</v>
      </c>
      <c r="H7" s="6">
        <f>C11</f>
        <v>1000</v>
      </c>
    </row>
    <row r="8" spans="2:16">
      <c r="B8" s="1" t="s">
        <v>12</v>
      </c>
      <c r="C8" s="5">
        <v>25</v>
      </c>
      <c r="D8" s="1" t="s">
        <v>13</v>
      </c>
      <c r="E8" s="1"/>
      <c r="F8" s="1" t="s">
        <v>14</v>
      </c>
      <c r="H8" s="6">
        <f>C15</f>
        <v>500</v>
      </c>
    </row>
    <row r="9" spans="2:16">
      <c r="B9" s="1" t="s">
        <v>15</v>
      </c>
      <c r="C9" s="4">
        <f>C8*C7</f>
        <v>5000</v>
      </c>
      <c r="D9" s="1" t="s">
        <v>16</v>
      </c>
      <c r="E9" s="1"/>
      <c r="F9" s="1" t="s">
        <v>17</v>
      </c>
      <c r="H9" s="6">
        <f>C17</f>
        <v>400</v>
      </c>
    </row>
    <row r="10" spans="2:16">
      <c r="B10" s="1" t="s">
        <v>18</v>
      </c>
      <c r="C10" s="5">
        <v>5</v>
      </c>
      <c r="D10" s="1"/>
      <c r="E10" s="1"/>
      <c r="F10" s="1" t="s">
        <v>19</v>
      </c>
      <c r="H10" s="6">
        <f>C18</f>
        <v>100</v>
      </c>
    </row>
    <row r="11" spans="2:16">
      <c r="B11" s="1" t="s">
        <v>20</v>
      </c>
      <c r="C11" s="4">
        <f>C9/C10</f>
        <v>1000</v>
      </c>
      <c r="D11" s="1" t="s">
        <v>21</v>
      </c>
      <c r="E11" s="1"/>
      <c r="F11" s="1" t="s">
        <v>22</v>
      </c>
      <c r="H11" s="6">
        <f>C16</f>
        <v>3150</v>
      </c>
    </row>
    <row r="12" spans="2:16">
      <c r="B12" s="1" t="s">
        <v>23</v>
      </c>
      <c r="C12" s="5">
        <v>5</v>
      </c>
      <c r="D12" s="1" t="s">
        <v>13</v>
      </c>
      <c r="E12" s="1"/>
      <c r="F12" s="1"/>
      <c r="G12" s="1"/>
      <c r="H12" s="1"/>
    </row>
    <row r="13" spans="2:16">
      <c r="B13" s="1" t="s">
        <v>24</v>
      </c>
      <c r="C13" s="4">
        <f>C12*C7</f>
        <v>1000</v>
      </c>
      <c r="D13" s="1" t="s">
        <v>16</v>
      </c>
      <c r="E13" s="1"/>
      <c r="F13" s="2" t="s">
        <v>25</v>
      </c>
      <c r="G13" s="6"/>
      <c r="H13" s="10">
        <f>SUM(H7:H11)</f>
        <v>5150</v>
      </c>
    </row>
    <row r="14" spans="2:16">
      <c r="B14" s="1" t="s">
        <v>18</v>
      </c>
      <c r="C14" s="5">
        <v>2</v>
      </c>
      <c r="D14" s="1"/>
      <c r="E14" s="1"/>
    </row>
    <row r="15" spans="2:16">
      <c r="B15" s="1" t="s">
        <v>26</v>
      </c>
      <c r="C15" s="4">
        <f>C13/C14</f>
        <v>500</v>
      </c>
      <c r="D15" s="1" t="s">
        <v>21</v>
      </c>
      <c r="E15" s="1"/>
    </row>
    <row r="16" spans="2:16">
      <c r="B16" s="1" t="s">
        <v>27</v>
      </c>
      <c r="C16" s="5">
        <v>3150</v>
      </c>
      <c r="D16" s="1" t="s">
        <v>28</v>
      </c>
      <c r="E16" s="1"/>
    </row>
    <row r="17" spans="2:11">
      <c r="B17" s="1" t="s">
        <v>29</v>
      </c>
      <c r="C17" s="5">
        <v>400</v>
      </c>
      <c r="D17" s="1" t="s">
        <v>28</v>
      </c>
      <c r="E17" s="1"/>
    </row>
    <row r="18" spans="2:11">
      <c r="B18" s="1" t="s">
        <v>30</v>
      </c>
      <c r="C18" s="5">
        <v>100</v>
      </c>
      <c r="D18" s="1" t="s">
        <v>28</v>
      </c>
      <c r="E18" s="1"/>
    </row>
    <row r="19" spans="2:11">
      <c r="E19" s="1"/>
    </row>
    <row r="20" spans="2:11">
      <c r="B20" s="1" t="s">
        <v>31</v>
      </c>
      <c r="C20" s="1"/>
      <c r="D20" s="8"/>
      <c r="E20" s="1"/>
    </row>
    <row r="21" spans="2:11">
      <c r="B21" s="1"/>
      <c r="C21" s="1"/>
      <c r="D21" s="1"/>
      <c r="E21" s="1"/>
      <c r="F21" s="2"/>
      <c r="G21" s="6"/>
      <c r="H21" s="6"/>
    </row>
    <row r="22" spans="2:11">
      <c r="B22" s="1"/>
      <c r="C22" s="1"/>
      <c r="D22" s="9"/>
      <c r="E22" s="1"/>
      <c r="F22" s="1"/>
      <c r="G22" s="6"/>
      <c r="H22" s="6"/>
    </row>
    <row r="23" spans="2:11">
      <c r="B23" s="1"/>
      <c r="C23" s="1"/>
      <c r="D23" s="9"/>
      <c r="E23" s="1"/>
      <c r="F23" s="2"/>
      <c r="G23" s="10"/>
      <c r="H23" s="10"/>
    </row>
    <row r="24" spans="2:11">
      <c r="C24" s="1"/>
      <c r="D24" s="9"/>
      <c r="E24" s="1"/>
      <c r="F24" s="1"/>
      <c r="G24" s="6"/>
      <c r="H24" s="6"/>
    </row>
    <row r="25" spans="2:11">
      <c r="B25" s="1"/>
      <c r="C25" s="1"/>
      <c r="D25" s="9"/>
      <c r="E25" s="1"/>
      <c r="F25" s="1"/>
      <c r="G25" s="1"/>
      <c r="H25" s="1"/>
    </row>
    <row r="26" spans="2:11">
      <c r="B26" s="14" t="s">
        <v>32</v>
      </c>
      <c r="C26" s="12"/>
      <c r="D26" s="12"/>
      <c r="E26" s="12"/>
      <c r="F26" s="12"/>
      <c r="G26" s="12"/>
      <c r="H26" s="12"/>
    </row>
    <row r="27" spans="2:11">
      <c r="B27" s="1"/>
      <c r="C27" s="1"/>
      <c r="D27" s="1"/>
      <c r="E27" s="3"/>
      <c r="F27" s="4"/>
      <c r="G27" s="4"/>
      <c r="H27" s="1"/>
    </row>
    <row r="28" spans="2:11">
      <c r="B28" s="2" t="s">
        <v>33</v>
      </c>
      <c r="D28" s="2" t="s">
        <v>34</v>
      </c>
      <c r="E28" s="2" t="s">
        <v>35</v>
      </c>
      <c r="F28" s="2" t="s">
        <v>36</v>
      </c>
      <c r="H28" s="2" t="s">
        <v>37</v>
      </c>
      <c r="I28" s="1"/>
      <c r="K28" s="1"/>
    </row>
    <row r="29" spans="2:11">
      <c r="B29" s="1"/>
      <c r="F29" s="18" t="s">
        <v>38</v>
      </c>
      <c r="H29" s="1"/>
      <c r="I29" s="1"/>
      <c r="K29" s="1"/>
    </row>
    <row r="30" spans="2:11">
      <c r="B30" s="16" t="s">
        <v>39</v>
      </c>
      <c r="D30" s="5">
        <v>30</v>
      </c>
      <c r="E30" s="5">
        <v>260</v>
      </c>
      <c r="F30" s="19">
        <v>0.85</v>
      </c>
      <c r="H30" s="6">
        <f>F30*D30*E30</f>
        <v>6630</v>
      </c>
      <c r="I30" s="1"/>
      <c r="K30" s="1"/>
    </row>
    <row r="31" spans="2:11">
      <c r="B31" s="16" t="s">
        <v>40</v>
      </c>
      <c r="D31" s="5"/>
      <c r="E31" s="5"/>
      <c r="F31" s="19"/>
      <c r="H31" s="6">
        <f>F31*D31*E31</f>
        <v>0</v>
      </c>
      <c r="I31" s="1"/>
      <c r="K31" s="1"/>
    </row>
    <row r="32" spans="2:11">
      <c r="B32" s="16" t="s">
        <v>41</v>
      </c>
      <c r="D32" s="5"/>
      <c r="E32" s="5"/>
      <c r="F32" s="19"/>
      <c r="H32" s="6">
        <f>F32*D32*E32</f>
        <v>0</v>
      </c>
      <c r="I32" s="1"/>
      <c r="K32" s="1"/>
    </row>
    <row r="33" spans="2:11">
      <c r="B33" s="16" t="s">
        <v>42</v>
      </c>
      <c r="D33" s="5"/>
      <c r="E33" s="5"/>
      <c r="F33" s="19"/>
      <c r="H33" s="6">
        <f>F33*D33*E33</f>
        <v>0</v>
      </c>
      <c r="I33" s="1"/>
      <c r="K33" s="1"/>
    </row>
    <row r="35" spans="2:11">
      <c r="B35" s="2" t="s">
        <v>25</v>
      </c>
      <c r="H35" s="10">
        <f>SUM(H30:H33)</f>
        <v>6630</v>
      </c>
    </row>
    <row r="37" spans="2:11">
      <c r="B37" s="1" t="s">
        <v>43</v>
      </c>
    </row>
    <row r="39" spans="2:11">
      <c r="B39" s="14" t="s">
        <v>44</v>
      </c>
      <c r="C39" s="12"/>
      <c r="D39" s="12"/>
      <c r="E39" s="12"/>
      <c r="F39" s="12"/>
      <c r="G39" s="12"/>
      <c r="H39" s="12"/>
    </row>
    <row r="41" spans="2:11">
      <c r="B41" s="2" t="s">
        <v>45</v>
      </c>
      <c r="C41" s="6">
        <f>H13</f>
        <v>5150</v>
      </c>
      <c r="D41" s="17" t="s">
        <v>46</v>
      </c>
      <c r="E41" s="17"/>
    </row>
    <row r="42" spans="2:11">
      <c r="B42" s="2" t="s">
        <v>37</v>
      </c>
      <c r="C42" s="6">
        <f>H35</f>
        <v>6630</v>
      </c>
      <c r="D42" s="17" t="s">
        <v>46</v>
      </c>
      <c r="E42" s="17"/>
    </row>
    <row r="43" spans="2:11">
      <c r="B43" s="1"/>
      <c r="D43" s="1"/>
      <c r="E43" s="1"/>
    </row>
    <row r="44" spans="2:11">
      <c r="B44" s="2" t="s">
        <v>47</v>
      </c>
      <c r="C44" s="10">
        <f>C41-C42</f>
        <v>-1480</v>
      </c>
      <c r="D44" s="2" t="s">
        <v>48</v>
      </c>
      <c r="E44" s="1"/>
    </row>
  </sheetData>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G21"/>
  <sheetViews>
    <sheetView topLeftCell="A4" zoomScale="85" zoomScaleNormal="85" zoomScalePageLayoutView="200" workbookViewId="0">
      <selection activeCell="D14" sqref="D14"/>
    </sheetView>
  </sheetViews>
  <sheetFormatPr defaultColWidth="10.875" defaultRowHeight="15.6"/>
  <cols>
    <col min="1" max="1" width="10.875" style="25"/>
    <col min="2" max="2" width="21.5" style="25" bestFit="1" customWidth="1"/>
    <col min="3" max="3" width="11" style="25" bestFit="1" customWidth="1"/>
    <col min="4" max="5" width="12.125" style="25" bestFit="1" customWidth="1"/>
    <col min="6" max="16384" width="10.875" style="25"/>
  </cols>
  <sheetData>
    <row r="5" spans="2:7">
      <c r="B5" s="23" t="s">
        <v>49</v>
      </c>
      <c r="C5" s="24"/>
      <c r="D5" s="24"/>
      <c r="E5" s="24"/>
    </row>
    <row r="6" spans="2:7">
      <c r="B6" s="26"/>
      <c r="C6" s="27" t="s">
        <v>50</v>
      </c>
      <c r="D6" s="27" t="s">
        <v>51</v>
      </c>
      <c r="E6" s="27" t="s">
        <v>52</v>
      </c>
    </row>
    <row r="7" spans="2:7">
      <c r="B7" s="28" t="s">
        <v>53</v>
      </c>
    </row>
    <row r="8" spans="2:7">
      <c r="F8" s="29"/>
    </row>
    <row r="9" spans="2:7">
      <c r="B9" s="25" t="s">
        <v>54</v>
      </c>
      <c r="C9" s="30">
        <v>3500</v>
      </c>
      <c r="D9" s="30"/>
      <c r="E9" s="30"/>
      <c r="F9" s="29"/>
    </row>
    <row r="10" spans="2:7">
      <c r="B10" s="25" t="s">
        <v>55</v>
      </c>
      <c r="C10" s="30"/>
      <c r="D10" s="30">
        <v>1700</v>
      </c>
      <c r="E10" s="30">
        <v>1700</v>
      </c>
      <c r="F10" s="29"/>
    </row>
    <row r="11" spans="2:7">
      <c r="B11" s="25" t="s">
        <v>56</v>
      </c>
      <c r="C11" s="30"/>
      <c r="D11" s="30">
        <v>11500</v>
      </c>
      <c r="E11" s="30">
        <v>12500</v>
      </c>
      <c r="F11" s="29"/>
    </row>
    <row r="12" spans="2:7">
      <c r="B12" s="25" t="s">
        <v>57</v>
      </c>
      <c r="C12" s="30"/>
      <c r="D12" s="30">
        <v>7000</v>
      </c>
      <c r="E12" s="30">
        <v>0</v>
      </c>
      <c r="F12" s="29"/>
      <c r="G12" s="31"/>
    </row>
    <row r="13" spans="2:7">
      <c r="B13" s="25" t="s">
        <v>58</v>
      </c>
      <c r="C13" s="30"/>
      <c r="D13" s="30">
        <v>1200</v>
      </c>
      <c r="E13" s="30">
        <v>1200</v>
      </c>
      <c r="F13" s="29"/>
    </row>
    <row r="14" spans="2:7">
      <c r="B14" s="25" t="s">
        <v>59</v>
      </c>
      <c r="C14" s="30"/>
      <c r="D14" s="30">
        <v>600</v>
      </c>
      <c r="E14" s="30">
        <v>600</v>
      </c>
      <c r="F14" s="29"/>
    </row>
    <row r="15" spans="2:7">
      <c r="B15" s="25" t="s">
        <v>60</v>
      </c>
      <c r="C15" s="30"/>
      <c r="D15" s="30">
        <f>7500*1.5</f>
        <v>11250</v>
      </c>
      <c r="E15" s="30">
        <v>12800</v>
      </c>
      <c r="F15" s="29"/>
    </row>
    <row r="16" spans="2:7">
      <c r="B16" s="25" t="s">
        <v>61</v>
      </c>
      <c r="C16" s="30"/>
      <c r="D16" s="30">
        <v>-3000</v>
      </c>
      <c r="E16" s="30">
        <v>-2500</v>
      </c>
      <c r="F16" s="30"/>
    </row>
    <row r="17" spans="2:6">
      <c r="B17" s="25" t="s">
        <v>62</v>
      </c>
      <c r="C17" s="30"/>
      <c r="D17" s="30">
        <f>D15/1.21-D15</f>
        <v>-1952.4793388429753</v>
      </c>
      <c r="E17" s="30">
        <f>E15/1.21-E15</f>
        <v>-2221.4876033057844</v>
      </c>
      <c r="F17" s="29"/>
    </row>
    <row r="18" spans="2:6">
      <c r="C18" s="30"/>
      <c r="D18" s="30"/>
      <c r="E18" s="30"/>
      <c r="F18" s="30"/>
    </row>
    <row r="19" spans="2:6">
      <c r="B19" s="25" t="s">
        <v>25</v>
      </c>
      <c r="C19" s="30">
        <f>SUM(C9:C17)</f>
        <v>3500</v>
      </c>
      <c r="D19" s="30">
        <f>SUM(D9:D17)</f>
        <v>28297.520661157025</v>
      </c>
      <c r="E19" s="30">
        <f>SUM(E9:E17)</f>
        <v>24078.512396694216</v>
      </c>
      <c r="F19" s="29"/>
    </row>
    <row r="20" spans="2:6">
      <c r="C20" s="30"/>
      <c r="D20" s="30"/>
      <c r="E20" s="30"/>
      <c r="F20" s="32"/>
    </row>
    <row r="21" spans="2:6">
      <c r="B21" s="33" t="s">
        <v>63</v>
      </c>
      <c r="C21" s="32"/>
      <c r="D21" s="32">
        <f>D19-C19</f>
        <v>24797.520661157025</v>
      </c>
      <c r="E21" s="32">
        <f>E19-C19</f>
        <v>20578.512396694216</v>
      </c>
    </row>
  </sheetData>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P97"/>
  <sheetViews>
    <sheetView zoomScale="70" zoomScaleNormal="70" zoomScalePageLayoutView="150" workbookViewId="0">
      <selection activeCell="C12" sqref="C12"/>
    </sheetView>
  </sheetViews>
  <sheetFormatPr defaultColWidth="10.875" defaultRowHeight="15.6"/>
  <cols>
    <col min="1" max="1" width="10.875" style="25"/>
    <col min="2" max="2" width="17.875" style="34" customWidth="1"/>
    <col min="3" max="3" width="12" style="25" bestFit="1" customWidth="1"/>
    <col min="4" max="4" width="14.375" style="25" customWidth="1"/>
    <col min="5" max="5" width="13.875" style="25" customWidth="1"/>
    <col min="6" max="6" width="15" style="25" customWidth="1"/>
    <col min="7" max="7" width="11.625" style="25" bestFit="1" customWidth="1"/>
    <col min="8" max="8" width="12.125" style="25" bestFit="1" customWidth="1"/>
    <col min="9" max="9" width="12" style="25" bestFit="1" customWidth="1"/>
    <col min="10" max="11" width="11" style="25" bestFit="1" customWidth="1"/>
    <col min="12" max="12" width="12.125" style="25" bestFit="1" customWidth="1"/>
    <col min="13" max="13" width="10.875" style="25"/>
    <col min="14" max="14" width="16.5" style="25" customWidth="1"/>
    <col min="15" max="15" width="14.125" style="25" customWidth="1"/>
    <col min="16" max="16384" width="10.875" style="25"/>
  </cols>
  <sheetData>
    <row r="2" spans="2:16">
      <c r="E2" s="35"/>
      <c r="F2" s="35"/>
      <c r="G2" s="35"/>
      <c r="H2" s="35"/>
      <c r="I2" s="35"/>
      <c r="J2" s="35"/>
      <c r="K2" s="35"/>
      <c r="L2" s="35"/>
      <c r="M2" s="35"/>
      <c r="N2" s="35"/>
      <c r="O2" s="35"/>
      <c r="P2" s="35"/>
    </row>
    <row r="3" spans="2:16">
      <c r="E3" s="35"/>
      <c r="F3" s="35"/>
      <c r="G3" s="35"/>
      <c r="H3" s="35"/>
      <c r="I3" s="35"/>
      <c r="J3" s="35"/>
      <c r="K3" s="35"/>
      <c r="L3" s="35"/>
      <c r="M3" s="35"/>
      <c r="N3" s="35"/>
      <c r="O3" s="35"/>
      <c r="P3" s="35"/>
    </row>
    <row r="4" spans="2:16">
      <c r="B4" s="36" t="s">
        <v>6</v>
      </c>
      <c r="C4" s="36" t="s">
        <v>50</v>
      </c>
      <c r="D4" s="36" t="s">
        <v>51</v>
      </c>
      <c r="E4" s="35"/>
      <c r="F4" s="35"/>
      <c r="G4" s="35"/>
      <c r="H4" s="35"/>
      <c r="I4" s="35"/>
      <c r="J4" s="35"/>
      <c r="K4" s="35"/>
      <c r="L4" s="35"/>
      <c r="M4" s="35"/>
      <c r="N4" s="35"/>
      <c r="O4" s="35"/>
      <c r="P4" s="35"/>
    </row>
    <row r="5" spans="2:16">
      <c r="B5" s="37" t="s">
        <v>64</v>
      </c>
      <c r="C5" s="38">
        <v>3150</v>
      </c>
      <c r="D5" s="38">
        <v>0</v>
      </c>
      <c r="E5" s="35"/>
      <c r="F5" s="35"/>
      <c r="G5" s="35"/>
      <c r="H5" s="35"/>
      <c r="I5" s="35"/>
      <c r="J5" s="35"/>
      <c r="K5" s="35"/>
      <c r="L5" s="35"/>
      <c r="M5" s="35"/>
      <c r="N5" s="35"/>
      <c r="O5" s="35"/>
      <c r="P5" s="35"/>
    </row>
    <row r="6" spans="2:16">
      <c r="B6" s="37" t="s">
        <v>65</v>
      </c>
      <c r="C6" s="39">
        <v>0.19</v>
      </c>
      <c r="E6" s="35"/>
      <c r="F6" s="35"/>
      <c r="G6" s="35"/>
      <c r="H6" s="35"/>
      <c r="I6" s="35"/>
      <c r="J6" s="35"/>
      <c r="K6" s="35"/>
      <c r="L6" s="35"/>
      <c r="M6" s="35"/>
      <c r="N6" s="35"/>
      <c r="O6" s="35"/>
      <c r="P6" s="40"/>
    </row>
    <row r="7" spans="2:16">
      <c r="B7" s="37" t="s">
        <v>66</v>
      </c>
      <c r="C7" s="38">
        <v>1000</v>
      </c>
      <c r="D7" s="38">
        <v>0</v>
      </c>
      <c r="E7" s="35"/>
      <c r="F7" s="35"/>
      <c r="G7" s="35"/>
      <c r="H7" s="35"/>
      <c r="I7" s="35"/>
      <c r="K7" s="35"/>
      <c r="L7" s="35"/>
      <c r="M7" s="35"/>
      <c r="N7" s="35"/>
      <c r="O7" s="35"/>
      <c r="P7" s="40"/>
    </row>
    <row r="8" spans="2:16">
      <c r="B8" s="37" t="s">
        <v>67</v>
      </c>
      <c r="C8" s="39">
        <v>0.6</v>
      </c>
      <c r="D8" s="35"/>
      <c r="G8" s="35"/>
      <c r="H8" s="35"/>
      <c r="I8" s="35"/>
      <c r="J8" s="35"/>
      <c r="K8" s="35"/>
      <c r="L8" s="35"/>
      <c r="M8" s="35"/>
      <c r="N8" s="35"/>
      <c r="O8" s="35"/>
      <c r="P8" s="40"/>
    </row>
    <row r="9" spans="2:16">
      <c r="G9" s="35"/>
      <c r="H9" s="35"/>
      <c r="I9" s="35"/>
      <c r="J9" s="35"/>
      <c r="K9" s="35"/>
      <c r="L9" s="35"/>
      <c r="M9" s="35"/>
      <c r="N9" s="35"/>
      <c r="O9" s="35"/>
      <c r="P9" s="40"/>
    </row>
    <row r="10" spans="2:16">
      <c r="B10" s="41" t="s">
        <v>68</v>
      </c>
      <c r="C10" s="36" t="s">
        <v>50</v>
      </c>
      <c r="D10" s="36" t="s">
        <v>51</v>
      </c>
      <c r="G10" s="35"/>
      <c r="H10" s="35"/>
      <c r="I10" s="35"/>
      <c r="J10" s="35"/>
      <c r="K10" s="35"/>
      <c r="L10" s="35"/>
      <c r="M10" s="35"/>
      <c r="N10" s="35"/>
      <c r="O10" s="35"/>
      <c r="P10" s="40"/>
    </row>
    <row r="11" spans="2:16">
      <c r="B11" s="37" t="s">
        <v>28</v>
      </c>
      <c r="C11" s="35">
        <f>C6*C5</f>
        <v>598.5</v>
      </c>
      <c r="D11" s="35">
        <v>0</v>
      </c>
      <c r="E11" s="35"/>
      <c r="F11" s="35"/>
      <c r="G11" s="35"/>
      <c r="H11" s="35"/>
      <c r="I11" s="35"/>
      <c r="J11" s="35"/>
      <c r="K11" s="35"/>
      <c r="L11" s="35"/>
      <c r="M11" s="35"/>
      <c r="N11" s="35"/>
      <c r="O11" s="35"/>
      <c r="P11" s="40"/>
    </row>
    <row r="12" spans="2:16">
      <c r="B12" s="37" t="s">
        <v>69</v>
      </c>
      <c r="C12" s="35">
        <v>36</v>
      </c>
      <c r="D12" s="35">
        <f>C12</f>
        <v>36</v>
      </c>
      <c r="E12" s="35"/>
      <c r="F12" s="35"/>
      <c r="G12" s="35"/>
      <c r="H12" s="35"/>
      <c r="I12" s="35"/>
      <c r="J12" s="35"/>
      <c r="K12" s="35"/>
      <c r="L12" s="35"/>
      <c r="M12" s="35"/>
      <c r="N12" s="35"/>
      <c r="O12" s="35"/>
      <c r="P12" s="40"/>
    </row>
    <row r="13" spans="2:16">
      <c r="B13" s="37" t="s">
        <v>70</v>
      </c>
      <c r="C13" s="35">
        <v>252</v>
      </c>
      <c r="D13" s="35">
        <f>C13</f>
        <v>252</v>
      </c>
      <c r="E13" s="35"/>
      <c r="F13" s="35"/>
      <c r="G13" s="35"/>
      <c r="H13" s="35"/>
      <c r="I13" s="35"/>
      <c r="J13" s="35"/>
      <c r="K13" s="35"/>
      <c r="L13" s="35"/>
      <c r="M13" s="35"/>
      <c r="N13" s="35"/>
      <c r="O13" s="35"/>
      <c r="P13" s="40"/>
    </row>
    <row r="14" spans="2:16">
      <c r="B14" s="37" t="s">
        <v>71</v>
      </c>
      <c r="C14" s="35">
        <f>-380</f>
        <v>-380</v>
      </c>
      <c r="D14" s="35">
        <f>C14</f>
        <v>-380</v>
      </c>
      <c r="E14" s="35"/>
      <c r="F14" s="35"/>
      <c r="G14" s="35"/>
      <c r="H14" s="35"/>
      <c r="I14" s="35"/>
      <c r="J14" s="35"/>
      <c r="K14" s="35"/>
      <c r="L14" s="35"/>
      <c r="M14" s="35"/>
      <c r="N14" s="35"/>
      <c r="O14" s="35"/>
      <c r="P14" s="40"/>
    </row>
    <row r="15" spans="2:16">
      <c r="B15" s="37"/>
      <c r="C15" s="35"/>
      <c r="D15" s="35"/>
      <c r="E15" s="35"/>
      <c r="F15" s="35"/>
      <c r="G15" s="35"/>
      <c r="H15" s="35"/>
      <c r="I15" s="35"/>
      <c r="J15" s="35"/>
      <c r="K15" s="35"/>
      <c r="L15" s="35"/>
      <c r="M15" s="35"/>
      <c r="N15" s="35"/>
      <c r="O15" s="35"/>
      <c r="P15" s="40"/>
    </row>
    <row r="16" spans="2:16">
      <c r="B16" s="37" t="s">
        <v>72</v>
      </c>
      <c r="C16" s="35"/>
      <c r="D16" s="35"/>
      <c r="E16" s="35"/>
      <c r="F16" s="35"/>
      <c r="G16" s="35"/>
      <c r="H16" s="35"/>
      <c r="I16" s="35"/>
      <c r="J16" s="35"/>
      <c r="K16" s="35"/>
      <c r="L16" s="35"/>
      <c r="M16" s="35"/>
      <c r="N16" s="35"/>
      <c r="O16" s="35"/>
      <c r="P16" s="40"/>
    </row>
    <row r="17" spans="2:16">
      <c r="B17" s="37" t="s">
        <v>73</v>
      </c>
      <c r="C17" s="35">
        <f>C$7*C8</f>
        <v>600</v>
      </c>
      <c r="D17" s="35">
        <v>0</v>
      </c>
      <c r="E17" s="35"/>
      <c r="F17" s="35"/>
      <c r="G17" s="35"/>
      <c r="H17" s="35"/>
      <c r="I17" s="35"/>
      <c r="J17" s="35"/>
      <c r="K17" s="35"/>
      <c r="L17" s="35"/>
      <c r="M17" s="35"/>
      <c r="N17" s="35"/>
      <c r="O17" s="35"/>
      <c r="P17" s="40"/>
    </row>
    <row r="18" spans="2:16">
      <c r="B18" s="37" t="s">
        <v>69</v>
      </c>
      <c r="C18" s="35">
        <v>36</v>
      </c>
      <c r="D18" s="35">
        <v>0</v>
      </c>
      <c r="E18" s="35"/>
      <c r="F18" s="35"/>
      <c r="G18" s="35"/>
      <c r="H18" s="35"/>
      <c r="I18" s="35"/>
      <c r="J18" s="35"/>
      <c r="K18" s="35"/>
      <c r="L18" s="35"/>
      <c r="M18" s="35"/>
      <c r="N18" s="35"/>
      <c r="O18" s="35"/>
      <c r="P18" s="40"/>
    </row>
    <row r="19" spans="2:16">
      <c r="B19" s="37" t="s">
        <v>70</v>
      </c>
      <c r="C19" s="35">
        <v>193</v>
      </c>
      <c r="D19" s="35">
        <v>0</v>
      </c>
      <c r="E19" s="35"/>
      <c r="F19" s="35"/>
      <c r="G19" s="42"/>
      <c r="H19" s="42"/>
      <c r="I19" s="42"/>
      <c r="J19" s="42"/>
      <c r="K19" s="42"/>
      <c r="L19" s="42"/>
      <c r="M19" s="42"/>
      <c r="N19" s="42"/>
      <c r="O19" s="42"/>
      <c r="P19" s="40"/>
    </row>
    <row r="20" spans="2:16">
      <c r="B20" s="37"/>
      <c r="C20" s="35"/>
      <c r="D20" s="35"/>
      <c r="E20" s="35"/>
      <c r="F20" s="35"/>
      <c r="G20" s="34"/>
      <c r="H20" s="34"/>
      <c r="I20" s="34"/>
      <c r="J20" s="34"/>
      <c r="K20" s="34"/>
      <c r="L20" s="34"/>
      <c r="M20" s="34"/>
      <c r="N20" s="34"/>
      <c r="O20" s="34"/>
      <c r="P20" s="40"/>
    </row>
    <row r="21" spans="2:16">
      <c r="B21" s="43" t="s">
        <v>74</v>
      </c>
      <c r="C21" s="35">
        <f>SUM(C11:C19)</f>
        <v>1335.5</v>
      </c>
      <c r="D21" s="35">
        <f>SUM(D11:D19)</f>
        <v>-92</v>
      </c>
      <c r="G21" s="34"/>
      <c r="H21" s="34"/>
      <c r="I21" s="34"/>
      <c r="J21" s="34"/>
      <c r="K21" s="34"/>
      <c r="L21" s="34"/>
      <c r="M21" s="34"/>
      <c r="N21" s="34"/>
      <c r="O21" s="34"/>
      <c r="P21" s="40"/>
    </row>
    <row r="22" spans="2:16">
      <c r="B22" s="43" t="s">
        <v>75</v>
      </c>
      <c r="C22" s="42">
        <f>C21/12</f>
        <v>111.29166666666667</v>
      </c>
      <c r="D22" s="42">
        <f>D21/12</f>
        <v>-7.666666666666667</v>
      </c>
      <c r="G22" s="34"/>
      <c r="H22" s="34"/>
      <c r="I22" s="34"/>
      <c r="J22" s="34"/>
      <c r="K22" s="34"/>
      <c r="L22" s="34"/>
      <c r="M22" s="34"/>
      <c r="N22" s="34"/>
      <c r="O22" s="34"/>
      <c r="P22" s="40"/>
    </row>
    <row r="23" spans="2:16">
      <c r="C23" s="34"/>
      <c r="D23" s="34"/>
      <c r="E23" s="34"/>
      <c r="F23" s="34"/>
      <c r="G23" s="34"/>
      <c r="H23" s="34"/>
      <c r="I23" s="34"/>
      <c r="J23" s="34"/>
      <c r="K23" s="34"/>
      <c r="L23" s="34"/>
      <c r="M23" s="34"/>
      <c r="N23" s="34"/>
      <c r="O23" s="34"/>
      <c r="P23" s="40"/>
    </row>
    <row r="24" spans="2:16">
      <c r="C24" s="44">
        <f>C21-D21</f>
        <v>1427.5</v>
      </c>
      <c r="D24" s="44" t="s">
        <v>76</v>
      </c>
      <c r="E24" s="34"/>
      <c r="F24" s="34"/>
      <c r="G24" s="34"/>
      <c r="H24" s="34"/>
      <c r="I24" s="34"/>
      <c r="J24" s="34"/>
      <c r="K24" s="34"/>
      <c r="L24" s="34"/>
      <c r="M24" s="34"/>
      <c r="N24" s="34"/>
      <c r="O24" s="34"/>
      <c r="P24" s="40"/>
    </row>
    <row r="25" spans="2:16">
      <c r="C25" s="44">
        <f>C24/12</f>
        <v>118.95833333333333</v>
      </c>
      <c r="D25" s="45" t="s">
        <v>77</v>
      </c>
      <c r="E25" s="34"/>
      <c r="F25" s="34"/>
      <c r="G25" s="34"/>
      <c r="H25" s="34"/>
      <c r="I25" s="34"/>
      <c r="J25" s="34"/>
      <c r="K25" s="34"/>
      <c r="L25" s="34"/>
      <c r="M25" s="34"/>
      <c r="N25" s="34"/>
      <c r="O25" s="34"/>
      <c r="P25" s="40"/>
    </row>
    <row r="26" spans="2:16">
      <c r="C26" s="34"/>
      <c r="D26" s="34"/>
      <c r="E26" s="34"/>
      <c r="F26" s="34"/>
      <c r="G26" s="34"/>
      <c r="H26" s="34"/>
      <c r="I26" s="34"/>
      <c r="J26" s="34"/>
      <c r="K26" s="34"/>
      <c r="L26" s="34"/>
      <c r="M26" s="34"/>
      <c r="N26" s="34"/>
      <c r="O26" s="34"/>
      <c r="P26" s="40"/>
    </row>
    <row r="27" spans="2:16">
      <c r="C27" s="34"/>
      <c r="D27" s="34"/>
      <c r="E27" s="34"/>
      <c r="F27" s="34"/>
      <c r="G27" s="34"/>
      <c r="H27" s="34"/>
      <c r="I27" s="34"/>
      <c r="J27" s="34"/>
      <c r="K27" s="34"/>
      <c r="L27" s="34"/>
      <c r="M27" s="34"/>
      <c r="N27" s="34"/>
      <c r="O27" s="34"/>
      <c r="P27" s="40"/>
    </row>
    <row r="28" spans="2:16">
      <c r="C28" s="34"/>
      <c r="D28" s="34"/>
      <c r="E28" s="34"/>
      <c r="F28" s="34"/>
      <c r="G28" s="34"/>
      <c r="H28" s="34"/>
      <c r="I28" s="34"/>
      <c r="J28" s="34"/>
      <c r="K28" s="34"/>
      <c r="L28" s="34"/>
      <c r="M28" s="34"/>
      <c r="N28" s="34"/>
      <c r="O28" s="34"/>
      <c r="P28" s="40"/>
    </row>
    <row r="29" spans="2:16">
      <c r="C29" s="34"/>
      <c r="D29" s="34"/>
      <c r="E29" s="34"/>
      <c r="F29" s="34"/>
      <c r="G29" s="34"/>
      <c r="H29" s="34"/>
      <c r="I29" s="34"/>
      <c r="J29" s="34"/>
      <c r="K29" s="34"/>
      <c r="L29" s="34"/>
      <c r="M29" s="34"/>
      <c r="N29" s="34"/>
      <c r="O29" s="34"/>
      <c r="P29" s="40"/>
    </row>
    <row r="30" spans="2:16">
      <c r="C30" s="34"/>
      <c r="D30" s="34"/>
      <c r="E30" s="34"/>
      <c r="F30" s="34"/>
      <c r="G30" s="34"/>
      <c r="H30" s="34"/>
      <c r="I30" s="34"/>
      <c r="J30" s="34"/>
      <c r="K30" s="34"/>
      <c r="L30" s="34"/>
      <c r="M30" s="34"/>
      <c r="N30" s="34"/>
      <c r="O30" s="34"/>
      <c r="P30" s="40"/>
    </row>
    <row r="31" spans="2:16">
      <c r="C31" s="34"/>
      <c r="D31" s="34"/>
      <c r="E31" s="34"/>
      <c r="F31" s="34"/>
      <c r="G31" s="34"/>
      <c r="H31" s="34"/>
      <c r="I31" s="34"/>
      <c r="J31" s="34"/>
      <c r="K31" s="34"/>
      <c r="L31" s="34"/>
      <c r="M31" s="34"/>
      <c r="N31" s="34"/>
      <c r="O31" s="34"/>
      <c r="P31" s="40"/>
    </row>
    <row r="32" spans="2:16">
      <c r="C32" s="34"/>
      <c r="D32" s="34"/>
      <c r="E32" s="34"/>
      <c r="F32" s="34"/>
      <c r="G32" s="34"/>
      <c r="H32" s="34"/>
      <c r="I32" s="34"/>
      <c r="J32" s="34"/>
      <c r="K32" s="34"/>
      <c r="L32" s="34"/>
      <c r="M32" s="34"/>
      <c r="N32" s="34"/>
      <c r="O32" s="34"/>
      <c r="P32" s="40"/>
    </row>
    <row r="33" spans="2:16">
      <c r="C33" s="34"/>
      <c r="D33" s="34"/>
      <c r="E33" s="34"/>
      <c r="F33" s="34"/>
      <c r="G33" s="34"/>
      <c r="H33" s="34"/>
      <c r="I33" s="34"/>
      <c r="J33" s="34"/>
      <c r="K33" s="34"/>
      <c r="L33" s="34"/>
      <c r="M33" s="34"/>
      <c r="N33" s="34"/>
      <c r="O33" s="34"/>
      <c r="P33" s="40"/>
    </row>
    <row r="34" spans="2:16">
      <c r="C34" s="34"/>
      <c r="D34" s="34"/>
      <c r="E34" s="34"/>
      <c r="F34" s="34"/>
      <c r="G34" s="34"/>
      <c r="H34" s="34"/>
      <c r="I34" s="34"/>
      <c r="J34" s="34"/>
      <c r="K34" s="34"/>
      <c r="L34" s="34"/>
      <c r="M34" s="34"/>
      <c r="N34" s="34"/>
      <c r="O34" s="34"/>
      <c r="P34" s="40"/>
    </row>
    <row r="35" spans="2:16">
      <c r="C35" s="34"/>
      <c r="D35" s="34"/>
      <c r="E35" s="34"/>
      <c r="F35" s="34"/>
      <c r="G35" s="34"/>
      <c r="H35" s="34"/>
      <c r="I35" s="34"/>
      <c r="J35" s="34"/>
      <c r="K35" s="34"/>
      <c r="L35" s="34"/>
      <c r="M35" s="34"/>
      <c r="N35" s="34"/>
      <c r="O35" s="34"/>
      <c r="P35" s="40"/>
    </row>
    <row r="36" spans="2:16">
      <c r="C36" s="34"/>
      <c r="D36" s="34"/>
      <c r="E36" s="34"/>
      <c r="F36" s="34"/>
      <c r="G36" s="34"/>
      <c r="H36" s="34"/>
      <c r="I36" s="34"/>
      <c r="J36" s="34"/>
      <c r="K36" s="34"/>
      <c r="L36" s="34"/>
      <c r="M36" s="34"/>
      <c r="N36" s="34"/>
      <c r="O36" s="34"/>
      <c r="P36" s="40"/>
    </row>
    <row r="37" spans="2:16">
      <c r="C37" s="34"/>
      <c r="D37" s="34"/>
      <c r="E37" s="34"/>
      <c r="F37" s="34"/>
      <c r="G37" s="34"/>
      <c r="H37" s="34"/>
      <c r="I37" s="34"/>
      <c r="J37" s="34"/>
      <c r="K37" s="34"/>
      <c r="L37" s="34"/>
      <c r="M37" s="34"/>
      <c r="N37" s="34"/>
      <c r="O37" s="34"/>
      <c r="P37" s="40"/>
    </row>
    <row r="38" spans="2:16">
      <c r="C38" s="34"/>
      <c r="D38" s="34"/>
      <c r="E38" s="34"/>
      <c r="F38" s="34"/>
      <c r="G38" s="34"/>
      <c r="H38" s="34"/>
      <c r="I38" s="34"/>
      <c r="J38" s="34"/>
      <c r="K38" s="34"/>
      <c r="L38" s="34"/>
      <c r="M38" s="34"/>
      <c r="N38" s="34"/>
      <c r="O38" s="34"/>
      <c r="P38" s="40"/>
    </row>
    <row r="39" spans="2:16">
      <c r="C39" s="34"/>
      <c r="D39" s="34"/>
      <c r="E39" s="34"/>
      <c r="F39" s="34"/>
      <c r="G39" s="34"/>
      <c r="H39" s="34"/>
      <c r="I39" s="34"/>
      <c r="J39" s="34"/>
      <c r="K39" s="34"/>
      <c r="L39" s="34"/>
      <c r="M39" s="34"/>
      <c r="N39" s="34"/>
      <c r="O39" s="34"/>
      <c r="P39" s="40"/>
    </row>
    <row r="40" spans="2:16">
      <c r="C40" s="34"/>
      <c r="D40" s="34"/>
      <c r="E40" s="34"/>
      <c r="F40" s="34"/>
      <c r="G40" s="34"/>
      <c r="H40" s="34"/>
      <c r="I40" s="34"/>
      <c r="J40" s="34"/>
      <c r="K40" s="34"/>
      <c r="L40" s="34"/>
      <c r="M40" s="34"/>
      <c r="N40" s="34"/>
      <c r="O40" s="34"/>
      <c r="P40" s="40"/>
    </row>
    <row r="41" spans="2:16">
      <c r="C41" s="34"/>
      <c r="D41" s="34"/>
      <c r="E41" s="34"/>
      <c r="F41" s="34"/>
      <c r="G41" s="34"/>
      <c r="H41" s="34"/>
      <c r="I41" s="34"/>
      <c r="J41" s="34"/>
      <c r="K41" s="34"/>
      <c r="L41" s="34"/>
      <c r="M41" s="34"/>
      <c r="N41" s="34"/>
      <c r="O41" s="34"/>
      <c r="P41" s="40"/>
    </row>
    <row r="42" spans="2:16">
      <c r="C42" s="34"/>
      <c r="D42" s="34"/>
      <c r="E42" s="34"/>
      <c r="F42" s="34"/>
      <c r="G42" s="34"/>
      <c r="H42" s="34"/>
      <c r="I42" s="34"/>
      <c r="J42" s="34"/>
      <c r="K42" s="34"/>
      <c r="L42" s="34"/>
      <c r="M42" s="34"/>
      <c r="N42" s="34"/>
      <c r="O42" s="34"/>
      <c r="P42" s="40"/>
    </row>
    <row r="43" spans="2:16">
      <c r="C43" s="34"/>
      <c r="D43" s="34"/>
      <c r="E43" s="34"/>
      <c r="F43" s="34"/>
      <c r="G43" s="34"/>
      <c r="H43" s="34"/>
      <c r="I43" s="34"/>
      <c r="J43" s="34"/>
      <c r="K43" s="34"/>
      <c r="L43" s="34"/>
      <c r="M43" s="34"/>
      <c r="N43" s="34"/>
      <c r="O43" s="34"/>
    </row>
    <row r="44" spans="2:16">
      <c r="M44" s="33"/>
      <c r="N44" s="46"/>
    </row>
    <row r="45" spans="2:16">
      <c r="B45" s="25"/>
    </row>
    <row r="46" spans="2:16">
      <c r="B46" s="25"/>
    </row>
    <row r="47" spans="2:16">
      <c r="B47" s="25"/>
    </row>
    <row r="48" spans="2:16">
      <c r="B48" s="25"/>
    </row>
    <row r="49" spans="2:2">
      <c r="B49" s="25"/>
    </row>
    <row r="50" spans="2:2">
      <c r="B50" s="25"/>
    </row>
    <row r="51" spans="2:2">
      <c r="B51" s="25"/>
    </row>
    <row r="52" spans="2:2">
      <c r="B52" s="25"/>
    </row>
    <row r="53" spans="2:2">
      <c r="B53" s="25"/>
    </row>
    <row r="54" spans="2:2">
      <c r="B54" s="25"/>
    </row>
    <row r="55" spans="2:2">
      <c r="B55" s="25"/>
    </row>
    <row r="56" spans="2:2">
      <c r="B56" s="25"/>
    </row>
    <row r="57" spans="2:2">
      <c r="B57" s="25"/>
    </row>
    <row r="58" spans="2:2">
      <c r="B58" s="25"/>
    </row>
    <row r="59" spans="2:2">
      <c r="B59" s="25"/>
    </row>
    <row r="60" spans="2:2">
      <c r="B60" s="25"/>
    </row>
    <row r="61" spans="2:2">
      <c r="B61" s="25"/>
    </row>
    <row r="62" spans="2:2">
      <c r="B62" s="25"/>
    </row>
    <row r="63" spans="2:2">
      <c r="B63" s="25"/>
    </row>
    <row r="64" spans="2:2">
      <c r="B64" s="25"/>
    </row>
    <row r="65" spans="2:2">
      <c r="B65" s="25"/>
    </row>
    <row r="66" spans="2:2">
      <c r="B66" s="25"/>
    </row>
    <row r="67" spans="2:2">
      <c r="B67" s="25"/>
    </row>
    <row r="68" spans="2:2">
      <c r="B68" s="25"/>
    </row>
    <row r="69" spans="2:2">
      <c r="B69" s="25"/>
    </row>
    <row r="70" spans="2:2">
      <c r="B70" s="25"/>
    </row>
    <row r="71" spans="2:2">
      <c r="B71" s="25"/>
    </row>
    <row r="72" spans="2:2">
      <c r="B72" s="25"/>
    </row>
    <row r="73" spans="2:2">
      <c r="B73" s="25"/>
    </row>
    <row r="74" spans="2:2">
      <c r="B74" s="25"/>
    </row>
    <row r="75" spans="2:2">
      <c r="B75" s="25"/>
    </row>
    <row r="76" spans="2:2">
      <c r="B76" s="25"/>
    </row>
    <row r="77" spans="2:2">
      <c r="B77" s="25"/>
    </row>
    <row r="78" spans="2:2">
      <c r="B78" s="25"/>
    </row>
    <row r="79" spans="2:2">
      <c r="B79" s="25"/>
    </row>
    <row r="80" spans="2:2">
      <c r="B80" s="25"/>
    </row>
    <row r="81" spans="2:2">
      <c r="B81" s="25"/>
    </row>
    <row r="82" spans="2:2">
      <c r="B82" s="25"/>
    </row>
    <row r="83" spans="2:2">
      <c r="B83" s="25"/>
    </row>
    <row r="84" spans="2:2">
      <c r="B84" s="25"/>
    </row>
    <row r="85" spans="2:2">
      <c r="B85" s="25"/>
    </row>
    <row r="86" spans="2:2">
      <c r="B86" s="25"/>
    </row>
    <row r="87" spans="2:2">
      <c r="B87" s="25"/>
    </row>
    <row r="88" spans="2:2">
      <c r="B88" s="25"/>
    </row>
    <row r="89" spans="2:2">
      <c r="B89" s="25"/>
    </row>
    <row r="90" spans="2:2">
      <c r="B90" s="25"/>
    </row>
    <row r="91" spans="2:2">
      <c r="B91" s="25"/>
    </row>
    <row r="92" spans="2:2">
      <c r="B92" s="25"/>
    </row>
    <row r="93" spans="2:2">
      <c r="B93" s="25"/>
    </row>
    <row r="94" spans="2:2">
      <c r="B94" s="25"/>
    </row>
    <row r="95" spans="2:2">
      <c r="B95" s="25"/>
    </row>
    <row r="96" spans="2:2">
      <c r="B96" s="25"/>
    </row>
    <row r="97" spans="2:2">
      <c r="B97" s="25"/>
    </row>
  </sheetData>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Office-gebruiker</dc:creator>
  <cp:keywords/>
  <dc:description/>
  <cp:lastModifiedBy/>
  <cp:revision/>
  <dcterms:created xsi:type="dcterms:W3CDTF">2017-04-14T09:46:03Z</dcterms:created>
  <dcterms:modified xsi:type="dcterms:W3CDTF">2021-05-19T05:51:10Z</dcterms:modified>
  <cp:category/>
  <cp:contentStatus/>
</cp:coreProperties>
</file>